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PERATIONS\Edith\ANNUAL CONTRIBUTION 2017\Market statistics - Copy\"/>
    </mc:Choice>
  </mc:AlternateContent>
  <bookViews>
    <workbookView xWindow="0" yWindow="0" windowWidth="20490" windowHeight="7755"/>
  </bookViews>
  <sheets>
    <sheet name="Summary Q1 2018.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H49" i="2"/>
  <c r="G49" i="2"/>
  <c r="F49" i="2"/>
  <c r="D49" i="2"/>
  <c r="C49" i="2"/>
  <c r="E49" i="2" s="1"/>
  <c r="E48" i="2"/>
  <c r="E47" i="2"/>
  <c r="E46" i="2"/>
  <c r="E45" i="2"/>
  <c r="E44" i="2"/>
  <c r="I43" i="2"/>
  <c r="I49" i="2" s="1"/>
  <c r="E43" i="2"/>
  <c r="H37" i="2"/>
  <c r="G37" i="2"/>
  <c r="F37" i="2"/>
  <c r="D37" i="2"/>
  <c r="C37" i="2"/>
  <c r="E37" i="2" s="1"/>
  <c r="E36" i="2"/>
  <c r="E35" i="2"/>
  <c r="E34" i="2"/>
  <c r="E33" i="2"/>
  <c r="D32" i="2"/>
  <c r="E32" i="2" s="1"/>
  <c r="E31" i="2"/>
  <c r="E30" i="2"/>
  <c r="E29" i="2"/>
  <c r="E28" i="2"/>
  <c r="J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J5" i="2"/>
  <c r="I5" i="2"/>
  <c r="I23" i="2" s="1"/>
  <c r="H5" i="2"/>
  <c r="H23" i="2" s="1"/>
  <c r="G5" i="2"/>
  <c r="G23" i="2" s="1"/>
  <c r="F5" i="2"/>
  <c r="F23" i="2" s="1"/>
  <c r="D5" i="2"/>
  <c r="C5" i="2"/>
  <c r="C23" i="2" s="1"/>
  <c r="E4" i="2"/>
  <c r="E5" i="2" l="1"/>
</calcChain>
</file>

<file path=xl/sharedStrings.xml><?xml version="1.0" encoding="utf-8"?>
<sst xmlns="http://schemas.openxmlformats.org/spreadsheetml/2006/main" count="67" uniqueCount="52">
  <si>
    <t>Non-life Insurance Performance for the quarter ended 31st March, 2018</t>
  </si>
  <si>
    <t>No</t>
  </si>
  <si>
    <t>Company</t>
  </si>
  <si>
    <t>Gross Premium</t>
  </si>
  <si>
    <t>Re-insurance Ceded</t>
  </si>
  <si>
    <t>Net Premium</t>
  </si>
  <si>
    <t>Net Earned Prem</t>
  </si>
  <si>
    <t>Net Incurred claims</t>
  </si>
  <si>
    <t>Underwriting profitability</t>
  </si>
  <si>
    <t>commission paid</t>
  </si>
  <si>
    <t>management expenses</t>
  </si>
  <si>
    <t>Jubilee</t>
  </si>
  <si>
    <t>UAP General</t>
  </si>
  <si>
    <t>Sanlam General</t>
  </si>
  <si>
    <t>Britam</t>
  </si>
  <si>
    <t>Goldstar</t>
  </si>
  <si>
    <t>ICEA General</t>
  </si>
  <si>
    <t>Swico</t>
  </si>
  <si>
    <t>Phoenix of Ug.</t>
  </si>
  <si>
    <t>APA</t>
  </si>
  <si>
    <t>Liberty General</t>
  </si>
  <si>
    <t>CIC General</t>
  </si>
  <si>
    <t>Alliance</t>
  </si>
  <si>
    <t>NIC General</t>
  </si>
  <si>
    <t>PAX</t>
  </si>
  <si>
    <t>Excel</t>
  </si>
  <si>
    <t>FICO</t>
  </si>
  <si>
    <t>TransAfrica</t>
  </si>
  <si>
    <t>NOVA</t>
  </si>
  <si>
    <t>Rio</t>
  </si>
  <si>
    <t>Total</t>
  </si>
  <si>
    <t>Life</t>
  </si>
  <si>
    <t>Gross premium</t>
  </si>
  <si>
    <t>Reinsurance ceded</t>
  </si>
  <si>
    <t>Net premium</t>
  </si>
  <si>
    <t>Total claims( paid and outstanding)</t>
  </si>
  <si>
    <t>Liberty</t>
  </si>
  <si>
    <t>UAP Life</t>
  </si>
  <si>
    <t>ICEA</t>
  </si>
  <si>
    <t>Sanlam</t>
  </si>
  <si>
    <t>NIC Life</t>
  </si>
  <si>
    <t>Prudential</t>
  </si>
  <si>
    <t>CIC Life</t>
  </si>
  <si>
    <t>Metropolitan</t>
  </si>
  <si>
    <t>HMO's</t>
  </si>
  <si>
    <t>Net Earned Premium</t>
  </si>
  <si>
    <t>AAR Health Services</t>
  </si>
  <si>
    <t>International Air Ambulance</t>
  </si>
  <si>
    <t>St Catherine Clinic</t>
  </si>
  <si>
    <t>Case Medical care</t>
  </si>
  <si>
    <t>International Medical Link</t>
  </si>
  <si>
    <t>KIMC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</si>
</sst>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Book Antiqua"/>
      <family val="1"/>
    </font>
    <font>
      <sz val="10"/>
      <name val="Arial"/>
      <family val="2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b/>
      <sz val="10"/>
      <name val="Calibri"/>
      <family val="2"/>
      <scheme val="minor"/>
    </font>
    <font>
      <sz val="8"/>
      <color theme="1"/>
      <name val="Book Antiqua"/>
      <family val="1"/>
    </font>
    <font>
      <sz val="10"/>
      <color theme="1"/>
      <name val="Book Antiqua"/>
      <family val="1"/>
    </font>
    <font>
      <b/>
      <sz val="8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43" fontId="0" fillId="0" borderId="0"/>
    <xf numFmtId="43" fontId="2" fillId="0" borderId="0" applyFont="0" applyFill="0" applyBorder="0" applyAlignment="0" applyProtection="0"/>
  </cellStyleXfs>
  <cellXfs count="49">
    <xf numFmtId="43" fontId="0" fillId="0" borderId="0" xfId="0"/>
    <xf numFmtId="43" fontId="1" fillId="0" borderId="0" xfId="0" applyFont="1"/>
    <xf numFmtId="164" fontId="1" fillId="0" borderId="1" xfId="0" applyNumberFormat="1" applyFont="1" applyBorder="1" applyAlignment="1">
      <alignment wrapText="1"/>
    </xf>
    <xf numFmtId="43" fontId="1" fillId="0" borderId="1" xfId="0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1" fillId="0" borderId="2" xfId="0" applyNumberFormat="1" applyFont="1" applyBorder="1"/>
    <xf numFmtId="43" fontId="1" fillId="0" borderId="2" xfId="0" applyFont="1" applyBorder="1"/>
    <xf numFmtId="164" fontId="1" fillId="0" borderId="3" xfId="0" applyNumberFormat="1" applyFont="1" applyBorder="1"/>
    <xf numFmtId="43" fontId="1" fillId="0" borderId="3" xfId="0" applyFont="1" applyBorder="1"/>
    <xf numFmtId="164" fontId="0" fillId="0" borderId="1" xfId="0" applyNumberFormat="1" applyBorder="1"/>
    <xf numFmtId="43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164" fontId="4" fillId="0" borderId="4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5" fillId="0" borderId="0" xfId="1" applyNumberFormat="1" applyFont="1" applyBorder="1" applyAlignment="1">
      <alignment wrapText="1"/>
    </xf>
    <xf numFmtId="164" fontId="6" fillId="0" borderId="5" xfId="0" applyNumberFormat="1" applyFont="1" applyFill="1" applyBorder="1"/>
    <xf numFmtId="164" fontId="7" fillId="0" borderId="5" xfId="0" applyNumberFormat="1" applyFont="1" applyFill="1" applyBorder="1"/>
    <xf numFmtId="164" fontId="1" fillId="0" borderId="5" xfId="1" applyNumberFormat="1" applyFont="1" applyFill="1" applyBorder="1"/>
    <xf numFmtId="164" fontId="1" fillId="0" borderId="5" xfId="1" applyNumberFormat="1" applyFont="1" applyBorder="1"/>
    <xf numFmtId="164" fontId="6" fillId="0" borderId="6" xfId="0" applyNumberFormat="1" applyFont="1" applyFill="1" applyBorder="1"/>
    <xf numFmtId="164" fontId="7" fillId="0" borderId="6" xfId="0" applyNumberFormat="1" applyFont="1" applyFill="1" applyBorder="1"/>
    <xf numFmtId="164" fontId="1" fillId="0" borderId="6" xfId="1" applyNumberFormat="1" applyFont="1" applyFill="1" applyBorder="1"/>
    <xf numFmtId="164" fontId="1" fillId="0" borderId="6" xfId="1" applyNumberFormat="1" applyFont="1" applyBorder="1"/>
    <xf numFmtId="164" fontId="6" fillId="0" borderId="7" xfId="0" applyNumberFormat="1" applyFont="1" applyFill="1" applyBorder="1"/>
    <xf numFmtId="164" fontId="7" fillId="0" borderId="7" xfId="0" applyNumberFormat="1" applyFont="1" applyFill="1" applyBorder="1"/>
    <xf numFmtId="164" fontId="1" fillId="0" borderId="7" xfId="1" applyNumberFormat="1" applyFont="1" applyFill="1" applyBorder="1"/>
    <xf numFmtId="164" fontId="1" fillId="0" borderId="7" xfId="1" applyNumberFormat="1" applyFont="1" applyBorder="1"/>
    <xf numFmtId="164" fontId="8" fillId="0" borderId="8" xfId="0" applyNumberFormat="1" applyFont="1" applyFill="1" applyBorder="1"/>
    <xf numFmtId="164" fontId="4" fillId="0" borderId="8" xfId="0" applyNumberFormat="1" applyFont="1" applyFill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43" fontId="1" fillId="0" borderId="0" xfId="0" applyFont="1" applyFill="1"/>
    <xf numFmtId="164" fontId="3" fillId="0" borderId="9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43" fontId="3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69290198697486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00264364042584"/>
          <c:y val="0.1299886993292505"/>
          <c:w val="0.83738418578654505"/>
          <c:h val="0.57877697579469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'[1]Summary Q1 2018'!$C$3</c:f>
              <c:strCache>
                <c:ptCount val="1"/>
                <c:pt idx="0">
                  <c:v>Gross Premium</c:v>
                </c:pt>
              </c:strCache>
            </c:strRef>
          </c:tx>
          <c:invertIfNegative val="0"/>
          <c:cat>
            <c:strRef>
              <c:f>'[1]Summary Q1 2018'!$B$4:$B$22</c:f>
              <c:strCache>
                <c:ptCount val="19"/>
                <c:pt idx="0">
                  <c:v>Jubilee</c:v>
                </c:pt>
                <c:pt idx="1">
                  <c:v>UAP General</c:v>
                </c:pt>
                <c:pt idx="2">
                  <c:v>Sanlam General</c:v>
                </c:pt>
                <c:pt idx="3">
                  <c:v>Britam</c:v>
                </c:pt>
                <c:pt idx="4">
                  <c:v>Goldstar</c:v>
                </c:pt>
                <c:pt idx="5">
                  <c:v>ICEA General</c:v>
                </c:pt>
                <c:pt idx="6">
                  <c:v>Swico</c:v>
                </c:pt>
                <c:pt idx="7">
                  <c:v>Phoenix of Ug.</c:v>
                </c:pt>
                <c:pt idx="8">
                  <c:v>APA</c:v>
                </c:pt>
                <c:pt idx="9">
                  <c:v>Liberty General</c:v>
                </c:pt>
                <c:pt idx="10">
                  <c:v>CIC General</c:v>
                </c:pt>
                <c:pt idx="11">
                  <c:v>Alliance</c:v>
                </c:pt>
                <c:pt idx="12">
                  <c:v>NIC General</c:v>
                </c:pt>
                <c:pt idx="13">
                  <c:v>PAX</c:v>
                </c:pt>
                <c:pt idx="14">
                  <c:v>Excel</c:v>
                </c:pt>
                <c:pt idx="15">
                  <c:v>FICO</c:v>
                </c:pt>
                <c:pt idx="16">
                  <c:v>TransAfrica</c:v>
                </c:pt>
                <c:pt idx="17">
                  <c:v>NOVA</c:v>
                </c:pt>
                <c:pt idx="18">
                  <c:v>Rio</c:v>
                </c:pt>
              </c:strCache>
            </c:strRef>
          </c:cat>
          <c:val>
            <c:numRef>
              <c:f>'[1]Summary Q1 2018'!$C$4:$C$22</c:f>
              <c:numCache>
                <c:formatCode>_(* #,##0_);_(* \(#,##0\);_(* "-"??_);_(@_)</c:formatCode>
                <c:ptCount val="19"/>
                <c:pt idx="0">
                  <c:v>56934115.955000013</c:v>
                </c:pt>
                <c:pt idx="1">
                  <c:v>35580724</c:v>
                </c:pt>
                <c:pt idx="2">
                  <c:v>21448374</c:v>
                </c:pt>
                <c:pt idx="3">
                  <c:v>19129666</c:v>
                </c:pt>
                <c:pt idx="4">
                  <c:v>9527082.2120000012</c:v>
                </c:pt>
                <c:pt idx="5">
                  <c:v>6900021</c:v>
                </c:pt>
                <c:pt idx="6">
                  <c:v>6200362</c:v>
                </c:pt>
                <c:pt idx="7">
                  <c:v>5734516</c:v>
                </c:pt>
                <c:pt idx="8">
                  <c:v>5642746</c:v>
                </c:pt>
                <c:pt idx="9">
                  <c:v>5082572</c:v>
                </c:pt>
                <c:pt idx="10">
                  <c:v>4397185</c:v>
                </c:pt>
                <c:pt idx="11">
                  <c:v>3413313</c:v>
                </c:pt>
                <c:pt idx="12">
                  <c:v>2865678</c:v>
                </c:pt>
                <c:pt idx="13">
                  <c:v>2574736</c:v>
                </c:pt>
                <c:pt idx="14">
                  <c:v>2312602.2000000002</c:v>
                </c:pt>
                <c:pt idx="15">
                  <c:v>1129532.1399999999</c:v>
                </c:pt>
                <c:pt idx="16">
                  <c:v>993125.52799999993</c:v>
                </c:pt>
                <c:pt idx="17">
                  <c:v>615398.21600000001</c:v>
                </c:pt>
                <c:pt idx="18">
                  <c:v>281611.45499999996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7125200"/>
        <c:axId val="-1787131184"/>
      </c:barChart>
      <c:catAx>
        <c:axId val="-178712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1787131184"/>
        <c:crosses val="autoZero"/>
        <c:auto val="1"/>
        <c:lblAlgn val="ctr"/>
        <c:lblOffset val="100"/>
        <c:noMultiLvlLbl val="0"/>
      </c:catAx>
      <c:valAx>
        <c:axId val="-178713118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178712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361949</xdr:colOff>
      <xdr:row>2</xdr:row>
      <xdr:rowOff>504825</xdr:rowOff>
    </xdr:from>
    <xdr:to>
      <xdr:col>19</xdr:col>
      <xdr:colOff>200025</xdr:colOff>
      <xdr:row>18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turns%20Q1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 Q1(2018)"/>
      <sheetName val="Non-life Q1(2018)"/>
      <sheetName val=" Expenses Q1 (2018)"/>
      <sheetName val="Q1 2017"/>
      <sheetName val="HMO's Q1 2018"/>
      <sheetName val="Summary Q1 2018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Gross Premium</v>
          </cell>
        </row>
        <row r="4">
          <cell r="B4" t="str">
            <v>Jubilee</v>
          </cell>
          <cell r="C4">
            <v>56934115.955000013</v>
          </cell>
        </row>
        <row r="5">
          <cell r="B5" t="str">
            <v>UAP General</v>
          </cell>
          <cell r="C5">
            <v>35580724</v>
          </cell>
        </row>
        <row r="6">
          <cell r="B6" t="str">
            <v>Sanlam General</v>
          </cell>
          <cell r="C6">
            <v>21448374</v>
          </cell>
        </row>
        <row r="7">
          <cell r="B7" t="str">
            <v>Britam</v>
          </cell>
          <cell r="C7">
            <v>19129666</v>
          </cell>
        </row>
        <row r="8">
          <cell r="B8" t="str">
            <v>Goldstar</v>
          </cell>
          <cell r="C8">
            <v>9527082.2120000012</v>
          </cell>
        </row>
        <row r="9">
          <cell r="B9" t="str">
            <v>ICEA General</v>
          </cell>
          <cell r="C9">
            <v>6900021</v>
          </cell>
        </row>
        <row r="10">
          <cell r="B10" t="str">
            <v>Swico</v>
          </cell>
          <cell r="C10">
            <v>6200362</v>
          </cell>
        </row>
        <row r="11">
          <cell r="B11" t="str">
            <v>Phoenix of Ug.</v>
          </cell>
          <cell r="C11">
            <v>5734516</v>
          </cell>
        </row>
        <row r="12">
          <cell r="B12" t="str">
            <v>APA</v>
          </cell>
          <cell r="C12">
            <v>5642746</v>
          </cell>
        </row>
        <row r="13">
          <cell r="B13" t="str">
            <v>Liberty General</v>
          </cell>
          <cell r="C13">
            <v>5082572</v>
          </cell>
        </row>
        <row r="14">
          <cell r="B14" t="str">
            <v>CIC General</v>
          </cell>
          <cell r="C14">
            <v>4397185</v>
          </cell>
        </row>
        <row r="15">
          <cell r="B15" t="str">
            <v>Alliance</v>
          </cell>
          <cell r="C15">
            <v>3413313</v>
          </cell>
        </row>
        <row r="16">
          <cell r="B16" t="str">
            <v>NIC General</v>
          </cell>
          <cell r="C16">
            <v>2865678</v>
          </cell>
        </row>
        <row r="17">
          <cell r="B17" t="str">
            <v>PAX</v>
          </cell>
          <cell r="C17">
            <v>2574736</v>
          </cell>
        </row>
        <row r="18">
          <cell r="B18" t="str">
            <v>Excel</v>
          </cell>
          <cell r="C18">
            <v>2312602.2000000002</v>
          </cell>
        </row>
        <row r="19">
          <cell r="B19" t="str">
            <v>FICO</v>
          </cell>
          <cell r="C19">
            <v>1129532.1399999999</v>
          </cell>
        </row>
        <row r="20">
          <cell r="B20" t="str">
            <v>TransAfrica</v>
          </cell>
          <cell r="C20">
            <v>993125.52799999993</v>
          </cell>
        </row>
        <row r="21">
          <cell r="B21" t="str">
            <v>NOVA</v>
          </cell>
          <cell r="C21">
            <v>615398.21600000001</v>
          </cell>
        </row>
        <row r="22">
          <cell r="B22" t="str">
            <v>Rio</v>
          </cell>
          <cell r="C22">
            <v>281611.45499999996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workbookViewId="0">
      <selection activeCell="C5" sqref="C5"/>
    </sheetView>
  </sheetViews>
  <sheetFormatPr defaultRowHeight="12.75" x14ac:dyDescent="0.2"/>
  <cols>
    <col min="1" max="1" width="4.140625" bestFit="1" customWidth="1"/>
    <col min="2" max="2" width="26.7109375" bestFit="1" customWidth="1"/>
    <col min="3" max="3" width="13.85546875" bestFit="1" customWidth="1"/>
    <col min="4" max="4" width="17" bestFit="1" customWidth="1"/>
    <col min="5" max="5" width="12" bestFit="1" customWidth="1"/>
    <col min="6" max="6" width="11.85546875" customWidth="1"/>
    <col min="7" max="8" width="13" bestFit="1" customWidth="1"/>
    <col min="9" max="9" width="11" bestFit="1" customWidth="1"/>
    <col min="10" max="10" width="11.85546875" bestFit="1" customWidth="1"/>
  </cols>
  <sheetData>
    <row r="2" spans="1:10" ht="14.25" thickBot="1" x14ac:dyDescent="0.3">
      <c r="B2" s="1" t="s">
        <v>0</v>
      </c>
    </row>
    <row r="3" spans="1:10" ht="45.75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3.5" x14ac:dyDescent="0.25">
      <c r="A4" s="5">
        <v>1</v>
      </c>
      <c r="B4" s="6" t="s">
        <v>11</v>
      </c>
      <c r="C4" s="5">
        <v>56934115.955000013</v>
      </c>
      <c r="D4" s="5">
        <v>19632433.676999997</v>
      </c>
      <c r="E4" s="5">
        <f t="shared" ref="E4:E23" si="0">C4-D4</f>
        <v>37301682.278000012</v>
      </c>
      <c r="F4" s="5">
        <v>13631719.584999999</v>
      </c>
      <c r="G4" s="5">
        <v>6641986.3650000002</v>
      </c>
      <c r="H4" s="5">
        <v>5621667.0770000005</v>
      </c>
      <c r="I4" s="5">
        <v>5101170.2649999997</v>
      </c>
      <c r="J4" s="5">
        <v>3914008.9370000004</v>
      </c>
    </row>
    <row r="5" spans="1:10" ht="13.5" x14ac:dyDescent="0.25">
      <c r="A5" s="5">
        <v>2</v>
      </c>
      <c r="B5" s="6" t="s">
        <v>12</v>
      </c>
      <c r="C5" s="5">
        <f>22536326+13044398</f>
        <v>35580724</v>
      </c>
      <c r="D5" s="5">
        <f>9757427+543061</f>
        <v>10300488</v>
      </c>
      <c r="E5" s="5">
        <f t="shared" si="0"/>
        <v>25280236</v>
      </c>
      <c r="F5" s="5">
        <f>8302666+8902492</f>
        <v>17205158</v>
      </c>
      <c r="G5" s="5">
        <f>3610361+5985716</f>
        <v>9596077</v>
      </c>
      <c r="H5" s="5">
        <f>-847291+247190</f>
        <v>-600101</v>
      </c>
      <c r="I5" s="5">
        <f>3307819+822548</f>
        <v>4130367</v>
      </c>
      <c r="J5" s="5">
        <f>4580158+1847038</f>
        <v>6427196</v>
      </c>
    </row>
    <row r="6" spans="1:10" ht="13.5" x14ac:dyDescent="0.25">
      <c r="A6" s="5">
        <v>3</v>
      </c>
      <c r="B6" s="6" t="s">
        <v>13</v>
      </c>
      <c r="C6" s="5">
        <v>21448374</v>
      </c>
      <c r="D6" s="5">
        <v>7745060</v>
      </c>
      <c r="E6" s="5">
        <f t="shared" si="0"/>
        <v>13703314</v>
      </c>
      <c r="F6" s="5">
        <v>7006845</v>
      </c>
      <c r="G6" s="5">
        <v>4132621</v>
      </c>
      <c r="H6" s="5">
        <v>-13389288</v>
      </c>
      <c r="I6" s="5">
        <v>12946879</v>
      </c>
      <c r="J6" s="5">
        <v>3316630</v>
      </c>
    </row>
    <row r="7" spans="1:10" ht="13.5" x14ac:dyDescent="0.25">
      <c r="A7" s="5">
        <v>4</v>
      </c>
      <c r="B7" s="6" t="s">
        <v>14</v>
      </c>
      <c r="C7" s="5">
        <v>19129666</v>
      </c>
      <c r="D7" s="5">
        <v>10324944</v>
      </c>
      <c r="E7" s="5">
        <f t="shared" si="0"/>
        <v>8804722</v>
      </c>
      <c r="F7" s="5">
        <v>6752792</v>
      </c>
      <c r="G7" s="5">
        <v>2852982</v>
      </c>
      <c r="H7" s="5">
        <v>6311</v>
      </c>
      <c r="I7" s="5">
        <v>1959663</v>
      </c>
      <c r="J7" s="5">
        <v>3426823</v>
      </c>
    </row>
    <row r="8" spans="1:10" ht="13.5" x14ac:dyDescent="0.25">
      <c r="A8" s="5">
        <v>5</v>
      </c>
      <c r="B8" s="6" t="s">
        <v>15</v>
      </c>
      <c r="C8" s="5">
        <v>9527082.2120000012</v>
      </c>
      <c r="D8" s="5">
        <v>7366211.591</v>
      </c>
      <c r="E8" s="5">
        <f t="shared" si="0"/>
        <v>2160870.6210000012</v>
      </c>
      <c r="F8" s="5">
        <v>3865065.9529999997</v>
      </c>
      <c r="G8" s="5">
        <v>258417.71699999995</v>
      </c>
      <c r="H8" s="5">
        <v>4034440.3690000004</v>
      </c>
      <c r="I8" s="5">
        <v>572998.13400000008</v>
      </c>
      <c r="J8" s="5">
        <v>1304853.6710000001</v>
      </c>
    </row>
    <row r="9" spans="1:10" ht="13.5" x14ac:dyDescent="0.25">
      <c r="A9" s="5">
        <v>6</v>
      </c>
      <c r="B9" s="6" t="s">
        <v>16</v>
      </c>
      <c r="C9" s="5">
        <v>6900021</v>
      </c>
      <c r="D9" s="5">
        <v>3217304</v>
      </c>
      <c r="E9" s="5">
        <f t="shared" si="0"/>
        <v>3682717</v>
      </c>
      <c r="F9" s="5">
        <v>2463226</v>
      </c>
      <c r="G9" s="5">
        <v>-999273</v>
      </c>
      <c r="H9" s="5">
        <v>-99333</v>
      </c>
      <c r="I9" s="5">
        <v>786636</v>
      </c>
      <c r="J9" s="5">
        <v>1282434</v>
      </c>
    </row>
    <row r="10" spans="1:10" ht="13.5" x14ac:dyDescent="0.25">
      <c r="A10" s="5">
        <v>7</v>
      </c>
      <c r="B10" s="6" t="s">
        <v>17</v>
      </c>
      <c r="C10" s="5">
        <v>6200362</v>
      </c>
      <c r="D10" s="5">
        <v>391662</v>
      </c>
      <c r="E10" s="5">
        <f t="shared" si="0"/>
        <v>5808700</v>
      </c>
      <c r="F10" s="5">
        <v>6499066</v>
      </c>
      <c r="G10" s="5">
        <v>1176419</v>
      </c>
      <c r="H10" s="5">
        <v>3012388</v>
      </c>
      <c r="I10" s="5">
        <v>939773</v>
      </c>
      <c r="J10" s="5">
        <v>1459743</v>
      </c>
    </row>
    <row r="11" spans="1:10" ht="13.5" x14ac:dyDescent="0.25">
      <c r="A11" s="5">
        <v>8</v>
      </c>
      <c r="B11" s="6" t="s">
        <v>18</v>
      </c>
      <c r="C11" s="5">
        <v>5734516</v>
      </c>
      <c r="D11" s="5">
        <v>1857503</v>
      </c>
      <c r="E11" s="5">
        <f t="shared" si="0"/>
        <v>3877013</v>
      </c>
      <c r="F11" s="5">
        <v>2965175</v>
      </c>
      <c r="G11" s="5">
        <v>1117891</v>
      </c>
      <c r="H11" s="5">
        <v>367468</v>
      </c>
      <c r="I11" s="5">
        <v>194424</v>
      </c>
      <c r="J11" s="5">
        <v>1285394</v>
      </c>
    </row>
    <row r="12" spans="1:10" ht="13.5" x14ac:dyDescent="0.25">
      <c r="A12" s="5">
        <v>9</v>
      </c>
      <c r="B12" s="6" t="s">
        <v>19</v>
      </c>
      <c r="C12" s="5">
        <v>5642746</v>
      </c>
      <c r="D12" s="5">
        <v>1692292</v>
      </c>
      <c r="E12" s="5">
        <f t="shared" si="0"/>
        <v>3950454</v>
      </c>
      <c r="F12" s="5">
        <v>2044274</v>
      </c>
      <c r="G12" s="5">
        <v>780721</v>
      </c>
      <c r="H12" s="5">
        <v>-76402</v>
      </c>
      <c r="I12" s="5">
        <v>667827</v>
      </c>
      <c r="J12" s="5">
        <v>1041409</v>
      </c>
    </row>
    <row r="13" spans="1:10" ht="13.5" x14ac:dyDescent="0.25">
      <c r="A13" s="5">
        <v>10</v>
      </c>
      <c r="B13" s="6" t="s">
        <v>20</v>
      </c>
      <c r="C13" s="5">
        <v>5082572</v>
      </c>
      <c r="D13" s="5">
        <v>3146534</v>
      </c>
      <c r="E13" s="5">
        <f t="shared" si="0"/>
        <v>1936038</v>
      </c>
      <c r="F13" s="5">
        <v>1877768</v>
      </c>
      <c r="G13" s="5">
        <v>412453</v>
      </c>
      <c r="H13" s="5">
        <v>-235958</v>
      </c>
      <c r="I13" s="5">
        <v>849265</v>
      </c>
      <c r="J13" s="5">
        <v>1647879</v>
      </c>
    </row>
    <row r="14" spans="1:10" ht="13.5" x14ac:dyDescent="0.25">
      <c r="A14" s="5">
        <v>11</v>
      </c>
      <c r="B14" s="6" t="s">
        <v>21</v>
      </c>
      <c r="C14" s="5">
        <v>4397185</v>
      </c>
      <c r="D14" s="5">
        <v>386016</v>
      </c>
      <c r="E14" s="5">
        <f t="shared" si="0"/>
        <v>4011169</v>
      </c>
      <c r="F14" s="5">
        <v>2561994</v>
      </c>
      <c r="G14" s="5">
        <v>972416</v>
      </c>
      <c r="H14" s="5">
        <v>18620.27</v>
      </c>
      <c r="I14" s="5">
        <v>566028</v>
      </c>
      <c r="J14" s="5">
        <v>1002807</v>
      </c>
    </row>
    <row r="15" spans="1:10" ht="13.5" x14ac:dyDescent="0.25">
      <c r="A15" s="5">
        <v>12</v>
      </c>
      <c r="B15" s="6" t="s">
        <v>22</v>
      </c>
      <c r="C15" s="5">
        <v>3413313</v>
      </c>
      <c r="D15" s="5">
        <v>1295225</v>
      </c>
      <c r="E15" s="5">
        <f t="shared" si="0"/>
        <v>2118088</v>
      </c>
      <c r="F15" s="5">
        <v>1668385</v>
      </c>
      <c r="G15" s="5">
        <v>152120</v>
      </c>
      <c r="H15" s="5">
        <v>549730</v>
      </c>
      <c r="I15" s="5">
        <v>681046</v>
      </c>
      <c r="J15" s="5">
        <v>816449</v>
      </c>
    </row>
    <row r="16" spans="1:10" ht="13.5" x14ac:dyDescent="0.25">
      <c r="A16" s="5">
        <v>13</v>
      </c>
      <c r="B16" s="6" t="s">
        <v>23</v>
      </c>
      <c r="C16" s="5">
        <v>2865678</v>
      </c>
      <c r="D16" s="5">
        <v>943113</v>
      </c>
      <c r="E16" s="5">
        <f t="shared" si="0"/>
        <v>1922565</v>
      </c>
      <c r="F16" s="5">
        <v>6407078</v>
      </c>
      <c r="G16" s="5">
        <v>348995</v>
      </c>
      <c r="H16" s="5">
        <v>4610821</v>
      </c>
      <c r="I16" s="5">
        <v>984444</v>
      </c>
      <c r="J16" s="5">
        <v>792679.48</v>
      </c>
    </row>
    <row r="17" spans="1:10" ht="13.5" x14ac:dyDescent="0.25">
      <c r="A17" s="5">
        <v>14</v>
      </c>
      <c r="B17" s="6" t="s">
        <v>24</v>
      </c>
      <c r="C17" s="5">
        <v>2574736</v>
      </c>
      <c r="D17" s="5">
        <v>387258</v>
      </c>
      <c r="E17" s="5">
        <f t="shared" si="0"/>
        <v>2187478</v>
      </c>
      <c r="F17" s="5">
        <v>2255239</v>
      </c>
      <c r="G17" s="5">
        <v>591197</v>
      </c>
      <c r="H17" s="5">
        <v>622928</v>
      </c>
      <c r="I17" s="5">
        <v>403358</v>
      </c>
      <c r="J17" s="5">
        <v>669721</v>
      </c>
    </row>
    <row r="18" spans="1:10" ht="13.5" x14ac:dyDescent="0.25">
      <c r="A18" s="5">
        <v>15</v>
      </c>
      <c r="B18" s="6" t="s">
        <v>25</v>
      </c>
      <c r="C18" s="5">
        <v>2312602.2000000002</v>
      </c>
      <c r="D18" s="5">
        <v>447225.13999999996</v>
      </c>
      <c r="E18" s="5">
        <f t="shared" si="0"/>
        <v>1865377.0600000003</v>
      </c>
      <c r="F18" s="5">
        <v>2042395.0699999996</v>
      </c>
      <c r="G18" s="5">
        <v>294080.26</v>
      </c>
      <c r="H18" s="5">
        <v>136657.50000000009</v>
      </c>
      <c r="I18" s="5">
        <v>114177.28</v>
      </c>
      <c r="J18" s="5">
        <v>1497480.0200000003</v>
      </c>
    </row>
    <row r="19" spans="1:10" ht="13.5" x14ac:dyDescent="0.25">
      <c r="A19" s="5">
        <v>16</v>
      </c>
      <c r="B19" s="6" t="s">
        <v>26</v>
      </c>
      <c r="C19" s="5">
        <v>1129532.1399999999</v>
      </c>
      <c r="D19" s="5">
        <v>332372.56</v>
      </c>
      <c r="E19" s="5">
        <f t="shared" si="0"/>
        <v>797159.57999999984</v>
      </c>
      <c r="F19" s="5">
        <v>452686.5</v>
      </c>
      <c r="G19" s="5">
        <v>-158176.87</v>
      </c>
      <c r="H19" s="5">
        <v>-1562.8099999999977</v>
      </c>
      <c r="I19" s="5">
        <v>144442</v>
      </c>
      <c r="J19" s="5">
        <v>564530.00000000012</v>
      </c>
    </row>
    <row r="20" spans="1:10" ht="13.5" x14ac:dyDescent="0.25">
      <c r="A20" s="5">
        <v>17</v>
      </c>
      <c r="B20" s="6" t="s">
        <v>27</v>
      </c>
      <c r="C20" s="5">
        <v>993125.52799999993</v>
      </c>
      <c r="D20" s="5">
        <v>521870.26623000007</v>
      </c>
      <c r="E20" s="5">
        <f t="shared" si="0"/>
        <v>471255.26176999987</v>
      </c>
      <c r="F20" s="5">
        <v>745481.15706200001</v>
      </c>
      <c r="G20" s="5">
        <v>505567.12089999998</v>
      </c>
      <c r="H20" s="5">
        <v>-491652.75883800013</v>
      </c>
      <c r="I20" s="5">
        <v>491633.91</v>
      </c>
      <c r="J20" s="5">
        <v>659903.25900000008</v>
      </c>
    </row>
    <row r="21" spans="1:10" ht="13.5" x14ac:dyDescent="0.25">
      <c r="A21" s="5">
        <v>18</v>
      </c>
      <c r="B21" s="6" t="s">
        <v>28</v>
      </c>
      <c r="C21" s="5">
        <v>615398.21600000001</v>
      </c>
      <c r="D21" s="5">
        <v>220878.89499999999</v>
      </c>
      <c r="E21" s="5">
        <f t="shared" si="0"/>
        <v>394519.321</v>
      </c>
      <c r="F21" s="5">
        <v>728263.52</v>
      </c>
      <c r="G21" s="5">
        <v>4152.9850000000024</v>
      </c>
      <c r="H21" s="5">
        <v>272645.00099999999</v>
      </c>
      <c r="I21" s="5">
        <v>109808.307</v>
      </c>
      <c r="J21" s="5">
        <v>384927.26799999998</v>
      </c>
    </row>
    <row r="22" spans="1:10" ht="14.25" thickBot="1" x14ac:dyDescent="0.3">
      <c r="A22" s="7">
        <v>19</v>
      </c>
      <c r="B22" s="8" t="s">
        <v>29</v>
      </c>
      <c r="C22" s="7">
        <v>281611.45499999996</v>
      </c>
      <c r="D22" s="7">
        <v>66819.544999999998</v>
      </c>
      <c r="E22" s="7">
        <f t="shared" si="0"/>
        <v>214791.90999999997</v>
      </c>
      <c r="F22" s="7">
        <v>233469.709</v>
      </c>
      <c r="G22" s="7">
        <v>487.86700000000002</v>
      </c>
      <c r="H22" s="7">
        <v>-19058.403000000002</v>
      </c>
      <c r="I22" s="7">
        <v>34273.205999999991</v>
      </c>
      <c r="J22" s="7">
        <v>216020.967</v>
      </c>
    </row>
    <row r="23" spans="1:10" ht="14.25" thickBot="1" x14ac:dyDescent="0.3">
      <c r="A23" s="9"/>
      <c r="B23" s="10" t="s">
        <v>30</v>
      </c>
      <c r="C23" s="11">
        <f>SUM(C4:C22)</f>
        <v>190763360.706</v>
      </c>
      <c r="D23" s="11">
        <f>SUM(D4:D22)</f>
        <v>70275210.674230009</v>
      </c>
      <c r="E23" s="11">
        <f>C23-D23</f>
        <v>120488150.03176999</v>
      </c>
      <c r="F23" s="11">
        <f>SUM(F4:F22)</f>
        <v>81406081.494061992</v>
      </c>
      <c r="G23" s="11">
        <f t="shared" ref="G23:J23" si="1">SUM(G4:G22)</f>
        <v>28681134.444900002</v>
      </c>
      <c r="H23" s="11">
        <f t="shared" si="1"/>
        <v>4340320.2451619999</v>
      </c>
      <c r="I23" s="11">
        <f t="shared" si="1"/>
        <v>31678213.102000002</v>
      </c>
      <c r="J23" s="11">
        <f t="shared" si="1"/>
        <v>31710888.601999998</v>
      </c>
    </row>
    <row r="24" spans="1:10" x14ac:dyDescent="0.2">
      <c r="C24" s="12"/>
      <c r="D24" s="12"/>
      <c r="E24" s="12"/>
      <c r="F24" s="12"/>
      <c r="G24" s="12"/>
      <c r="H24" s="12"/>
      <c r="I24" s="12"/>
      <c r="J24" s="12"/>
    </row>
    <row r="25" spans="1:10" ht="13.5" x14ac:dyDescent="0.25">
      <c r="A25" s="1"/>
      <c r="B25" s="1"/>
      <c r="C25" s="1"/>
      <c r="D25" s="1"/>
      <c r="E25" s="1"/>
      <c r="F25" s="1"/>
      <c r="G25" s="1"/>
      <c r="H25" s="1"/>
    </row>
    <row r="26" spans="1:10" ht="14.25" thickBot="1" x14ac:dyDescent="0.3">
      <c r="A26" s="1"/>
      <c r="B26" s="1" t="s">
        <v>31</v>
      </c>
      <c r="C26" s="1"/>
      <c r="D26" s="1"/>
      <c r="E26" s="1"/>
      <c r="F26" s="1"/>
      <c r="G26" s="1"/>
      <c r="H26" s="1"/>
    </row>
    <row r="27" spans="1:10" ht="60.75" thickBot="1" x14ac:dyDescent="0.35">
      <c r="A27" s="13" t="s">
        <v>1</v>
      </c>
      <c r="B27" s="13" t="s">
        <v>2</v>
      </c>
      <c r="C27" s="14" t="s">
        <v>32</v>
      </c>
      <c r="D27" s="14" t="s">
        <v>33</v>
      </c>
      <c r="E27" s="15" t="s">
        <v>34</v>
      </c>
      <c r="F27" s="15" t="s">
        <v>35</v>
      </c>
      <c r="G27" s="15" t="s">
        <v>9</v>
      </c>
      <c r="H27" s="15" t="s">
        <v>10</v>
      </c>
      <c r="I27" s="16"/>
      <c r="J27" s="16"/>
    </row>
    <row r="28" spans="1:10" ht="13.5" x14ac:dyDescent="0.25">
      <c r="A28" s="17">
        <v>1</v>
      </c>
      <c r="B28" s="18" t="s">
        <v>36</v>
      </c>
      <c r="C28" s="19">
        <v>11300394</v>
      </c>
      <c r="D28" s="19">
        <v>3173892</v>
      </c>
      <c r="E28" s="20">
        <f>C28-D28</f>
        <v>8126502</v>
      </c>
      <c r="F28" s="20">
        <v>1188277</v>
      </c>
      <c r="G28" s="20">
        <v>1459608</v>
      </c>
      <c r="H28" s="20">
        <v>2660797</v>
      </c>
    </row>
    <row r="29" spans="1:10" ht="13.5" x14ac:dyDescent="0.25">
      <c r="A29" s="21">
        <v>2</v>
      </c>
      <c r="B29" s="22" t="s">
        <v>37</v>
      </c>
      <c r="C29" s="23">
        <v>9809026</v>
      </c>
      <c r="D29" s="23">
        <v>485488</v>
      </c>
      <c r="E29" s="24">
        <f t="shared" ref="E29:E35" si="2">C29-D29</f>
        <v>9323538</v>
      </c>
      <c r="F29" s="24">
        <v>3614242</v>
      </c>
      <c r="G29" s="24">
        <v>1692341</v>
      </c>
      <c r="H29" s="24">
        <v>1999661</v>
      </c>
    </row>
    <row r="30" spans="1:10" ht="13.5" x14ac:dyDescent="0.25">
      <c r="A30" s="21">
        <v>3</v>
      </c>
      <c r="B30" s="22" t="s">
        <v>38</v>
      </c>
      <c r="C30" s="23">
        <v>7052204</v>
      </c>
      <c r="D30" s="23">
        <v>469735</v>
      </c>
      <c r="E30" s="24">
        <f t="shared" si="2"/>
        <v>6582469</v>
      </c>
      <c r="F30" s="24">
        <v>2010998</v>
      </c>
      <c r="G30" s="24">
        <v>927225</v>
      </c>
      <c r="H30" s="24">
        <v>1680003</v>
      </c>
    </row>
    <row r="31" spans="1:10" ht="13.5" x14ac:dyDescent="0.25">
      <c r="A31" s="21">
        <v>4</v>
      </c>
      <c r="B31" s="22" t="s">
        <v>39</v>
      </c>
      <c r="C31" s="23">
        <v>6864337.4299999997</v>
      </c>
      <c r="D31" s="23">
        <v>514645.81</v>
      </c>
      <c r="E31" s="24">
        <f t="shared" si="2"/>
        <v>6349691.6200000001</v>
      </c>
      <c r="F31" s="24">
        <v>2432554</v>
      </c>
      <c r="G31" s="24">
        <v>1029962.89</v>
      </c>
      <c r="H31" s="24">
        <v>2056549.84</v>
      </c>
    </row>
    <row r="32" spans="1:10" ht="13.5" x14ac:dyDescent="0.25">
      <c r="A32" s="21">
        <v>5</v>
      </c>
      <c r="B32" s="22" t="s">
        <v>11</v>
      </c>
      <c r="C32" s="23">
        <v>7345734</v>
      </c>
      <c r="D32" s="23">
        <f>652420+17281</f>
        <v>669701</v>
      </c>
      <c r="E32" s="24">
        <f t="shared" si="2"/>
        <v>6676033</v>
      </c>
      <c r="F32" s="24">
        <v>1470102</v>
      </c>
      <c r="G32" s="24">
        <v>1130158</v>
      </c>
      <c r="H32" s="24">
        <v>1313781</v>
      </c>
    </row>
    <row r="33" spans="1:9" ht="13.5" x14ac:dyDescent="0.25">
      <c r="A33" s="21">
        <v>6</v>
      </c>
      <c r="B33" s="22" t="s">
        <v>40</v>
      </c>
      <c r="C33" s="23">
        <v>456695</v>
      </c>
      <c r="D33" s="23">
        <v>49268</v>
      </c>
      <c r="E33" s="24">
        <f t="shared" si="2"/>
        <v>407427</v>
      </c>
      <c r="F33" s="24">
        <v>77041</v>
      </c>
      <c r="G33" s="24">
        <v>36684</v>
      </c>
      <c r="H33" s="24">
        <v>112136</v>
      </c>
    </row>
    <row r="34" spans="1:9" ht="13.5" x14ac:dyDescent="0.25">
      <c r="A34" s="21">
        <v>7</v>
      </c>
      <c r="B34" s="22" t="s">
        <v>41</v>
      </c>
      <c r="C34" s="23">
        <v>3722821</v>
      </c>
      <c r="D34" s="23">
        <v>653983</v>
      </c>
      <c r="E34" s="24">
        <f t="shared" si="2"/>
        <v>3068838</v>
      </c>
      <c r="F34" s="24">
        <v>52235</v>
      </c>
      <c r="G34" s="24">
        <v>814128</v>
      </c>
      <c r="H34" s="24">
        <v>2531208</v>
      </c>
    </row>
    <row r="35" spans="1:9" ht="13.5" x14ac:dyDescent="0.25">
      <c r="A35" s="21">
        <v>8</v>
      </c>
      <c r="B35" s="22" t="s">
        <v>42</v>
      </c>
      <c r="C35" s="23">
        <v>1226906</v>
      </c>
      <c r="D35" s="23">
        <v>243889</v>
      </c>
      <c r="E35" s="24">
        <f t="shared" si="2"/>
        <v>983017</v>
      </c>
      <c r="F35" s="24">
        <v>30342</v>
      </c>
      <c r="G35" s="24">
        <v>257458.12</v>
      </c>
      <c r="H35" s="24">
        <v>539661</v>
      </c>
    </row>
    <row r="36" spans="1:9" ht="14.25" thickBot="1" x14ac:dyDescent="0.3">
      <c r="A36" s="25">
        <v>9</v>
      </c>
      <c r="B36" s="26" t="s">
        <v>43</v>
      </c>
      <c r="C36" s="27">
        <v>750094</v>
      </c>
      <c r="D36" s="27">
        <v>0</v>
      </c>
      <c r="E36" s="28">
        <f>C36-D36</f>
        <v>750094</v>
      </c>
      <c r="F36" s="28">
        <v>121104</v>
      </c>
      <c r="G36" s="28">
        <v>412138</v>
      </c>
      <c r="H36" s="28">
        <v>98187</v>
      </c>
    </row>
    <row r="37" spans="1:9" ht="15.75" thickBot="1" x14ac:dyDescent="0.35">
      <c r="A37" s="29"/>
      <c r="B37" s="30" t="s">
        <v>30</v>
      </c>
      <c r="C37" s="31">
        <f>SUM(C28:C36)</f>
        <v>48528211.43</v>
      </c>
      <c r="D37" s="31">
        <f>SUM(D28:D36)</f>
        <v>6260601.8099999996</v>
      </c>
      <c r="E37" s="32">
        <f>C37-D37</f>
        <v>42267609.619999997</v>
      </c>
      <c r="F37" s="32">
        <f>SUM(F28:F36)</f>
        <v>10996895</v>
      </c>
      <c r="G37" s="32">
        <f>SUM(G28:G36)</f>
        <v>7759703.0099999998</v>
      </c>
      <c r="H37" s="32">
        <f>SUM(H28:H36)</f>
        <v>12991983.84</v>
      </c>
    </row>
    <row r="38" spans="1:9" ht="13.5" x14ac:dyDescent="0.25">
      <c r="A38" s="33"/>
      <c r="B38" s="33"/>
      <c r="C38" s="33"/>
      <c r="D38" s="33"/>
      <c r="E38" s="1"/>
      <c r="F38" s="1"/>
      <c r="G38" s="1"/>
      <c r="H38" s="1"/>
    </row>
    <row r="39" spans="1:9" ht="13.5" x14ac:dyDescent="0.25">
      <c r="A39" s="1"/>
      <c r="B39" s="1"/>
      <c r="C39" s="1"/>
      <c r="D39" s="1"/>
      <c r="E39" s="1"/>
      <c r="F39" s="1"/>
      <c r="G39" s="1"/>
      <c r="H39" s="1"/>
    </row>
    <row r="41" spans="1:9" ht="14.25" thickBot="1" x14ac:dyDescent="0.3">
      <c r="A41" s="1"/>
      <c r="B41" s="1" t="s">
        <v>44</v>
      </c>
      <c r="C41" s="1"/>
      <c r="D41" s="1"/>
      <c r="E41" s="1"/>
      <c r="F41" s="1"/>
      <c r="G41" s="1"/>
      <c r="H41" s="1"/>
      <c r="I41" s="1"/>
    </row>
    <row r="42" spans="1:9" ht="60.75" thickBot="1" x14ac:dyDescent="0.35">
      <c r="A42" s="34" t="s">
        <v>1</v>
      </c>
      <c r="B42" s="35" t="s">
        <v>2</v>
      </c>
      <c r="C42" s="35" t="s">
        <v>32</v>
      </c>
      <c r="D42" s="35" t="s">
        <v>33</v>
      </c>
      <c r="E42" s="35" t="s">
        <v>34</v>
      </c>
      <c r="F42" s="35" t="s">
        <v>45</v>
      </c>
      <c r="G42" s="35" t="s">
        <v>35</v>
      </c>
      <c r="H42" s="35" t="s">
        <v>9</v>
      </c>
      <c r="I42" s="36" t="s">
        <v>10</v>
      </c>
    </row>
    <row r="43" spans="1:9" ht="13.5" x14ac:dyDescent="0.25">
      <c r="A43" s="37">
        <v>1</v>
      </c>
      <c r="B43" s="38" t="s">
        <v>46</v>
      </c>
      <c r="C43" s="38">
        <v>12092624</v>
      </c>
      <c r="D43" s="38">
        <v>28440</v>
      </c>
      <c r="E43" s="38">
        <f t="shared" ref="E43:E48" si="3">C43-D43</f>
        <v>12064184</v>
      </c>
      <c r="F43" s="38">
        <v>5630698</v>
      </c>
      <c r="G43" s="38">
        <v>4227748</v>
      </c>
      <c r="H43" s="38">
        <v>632439</v>
      </c>
      <c r="I43" s="39">
        <f>1013564+96496</f>
        <v>1110060</v>
      </c>
    </row>
    <row r="44" spans="1:9" ht="13.5" x14ac:dyDescent="0.25">
      <c r="A44" s="40">
        <v>2</v>
      </c>
      <c r="B44" s="41" t="s">
        <v>47</v>
      </c>
      <c r="C44" s="41">
        <v>8874032</v>
      </c>
      <c r="D44" s="41">
        <v>0</v>
      </c>
      <c r="E44" s="41">
        <f t="shared" si="3"/>
        <v>8874032</v>
      </c>
      <c r="F44" s="41">
        <v>8067136</v>
      </c>
      <c r="G44" s="41">
        <v>6031344</v>
      </c>
      <c r="H44" s="41">
        <v>798626</v>
      </c>
      <c r="I44" s="42">
        <v>844289</v>
      </c>
    </row>
    <row r="45" spans="1:9" ht="13.5" x14ac:dyDescent="0.25">
      <c r="A45" s="40">
        <v>3</v>
      </c>
      <c r="B45" s="41" t="s">
        <v>48</v>
      </c>
      <c r="C45" s="41">
        <v>243269.9</v>
      </c>
      <c r="D45" s="41">
        <v>0</v>
      </c>
      <c r="E45" s="41">
        <f>C45-D45</f>
        <v>243269.9</v>
      </c>
      <c r="F45" s="41">
        <v>243270.9</v>
      </c>
      <c r="G45" s="41">
        <v>187251.905</v>
      </c>
      <c r="H45" s="41">
        <v>4303.75</v>
      </c>
      <c r="I45" s="42">
        <v>12768.029999999999</v>
      </c>
    </row>
    <row r="46" spans="1:9" ht="13.5" x14ac:dyDescent="0.25">
      <c r="A46" s="40">
        <v>4</v>
      </c>
      <c r="B46" s="41" t="s">
        <v>49</v>
      </c>
      <c r="C46" s="41"/>
      <c r="D46" s="41"/>
      <c r="E46" s="41">
        <f t="shared" si="3"/>
        <v>0</v>
      </c>
      <c r="F46" s="41"/>
      <c r="G46" s="41"/>
      <c r="H46" s="41"/>
      <c r="I46" s="42"/>
    </row>
    <row r="47" spans="1:9" ht="13.5" x14ac:dyDescent="0.25">
      <c r="A47" s="40">
        <v>5</v>
      </c>
      <c r="B47" s="41" t="s">
        <v>50</v>
      </c>
      <c r="C47" s="41"/>
      <c r="D47" s="41"/>
      <c r="E47" s="41">
        <f t="shared" si="3"/>
        <v>0</v>
      </c>
      <c r="F47" s="41"/>
      <c r="G47" s="41"/>
      <c r="H47" s="41"/>
      <c r="I47" s="42"/>
    </row>
    <row r="48" spans="1:9" ht="14.25" thickBot="1" x14ac:dyDescent="0.3">
      <c r="A48" s="43">
        <v>6</v>
      </c>
      <c r="B48" s="44" t="s">
        <v>51</v>
      </c>
      <c r="C48" s="44"/>
      <c r="D48" s="44"/>
      <c r="E48" s="44">
        <f t="shared" si="3"/>
        <v>0</v>
      </c>
      <c r="F48" s="44"/>
      <c r="G48" s="44"/>
      <c r="H48" s="44"/>
      <c r="I48" s="45"/>
    </row>
    <row r="49" spans="1:9" ht="15.75" thickBot="1" x14ac:dyDescent="0.35">
      <c r="A49" s="46"/>
      <c r="B49" s="47" t="s">
        <v>30</v>
      </c>
      <c r="C49" s="47">
        <f>SUM(C43:C48)</f>
        <v>21209925.899999999</v>
      </c>
      <c r="D49" s="47">
        <f>SUM(D43:D48)</f>
        <v>28440</v>
      </c>
      <c r="E49" s="47">
        <f>C49-D49</f>
        <v>21181485.899999999</v>
      </c>
      <c r="F49" s="47">
        <f>SUM(F43:F48)</f>
        <v>13941104.9</v>
      </c>
      <c r="G49" s="47">
        <f t="shared" ref="G49:I49" si="4">SUM(G43:G48)</f>
        <v>10446343.904999999</v>
      </c>
      <c r="H49" s="47">
        <f t="shared" si="4"/>
        <v>1435368.75</v>
      </c>
      <c r="I49" s="48">
        <f t="shared" si="4"/>
        <v>1967117.03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Q1 2018.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Kilameri</dc:creator>
  <cp:lastModifiedBy>Edith Apoo</cp:lastModifiedBy>
  <dcterms:created xsi:type="dcterms:W3CDTF">2018-08-07T10:23:34Z</dcterms:created>
  <dcterms:modified xsi:type="dcterms:W3CDTF">2018-08-07T13:30:03Z</dcterms:modified>
</cp:coreProperties>
</file>